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nsol BS" sheetId="1" r:id="rId1"/>
  </sheets>
  <externalReferences>
    <externalReference r:id="rId4"/>
  </externalReferences>
  <definedNames>
    <definedName name="_xlnm.Print_Area" localSheetId="0">'Consol BS'!$A$1:$I$70</definedName>
  </definedNames>
  <calcPr fullCalcOnLoad="1"/>
</workbook>
</file>

<file path=xl/sharedStrings.xml><?xml version="1.0" encoding="utf-8"?>
<sst xmlns="http://schemas.openxmlformats.org/spreadsheetml/2006/main" count="52" uniqueCount="48">
  <si>
    <t>TRANSOCEAN HOLDINGS BHD</t>
  </si>
  <si>
    <t>(36747 U)</t>
  </si>
  <si>
    <t>AND ITS SUBSIDIARIES</t>
  </si>
  <si>
    <t>QUARTERLY REPORT</t>
  </si>
  <si>
    <t>CONSOLIDATED BALANCE SHEET</t>
  </si>
  <si>
    <t>AS AT FEBRUARY 28, 2001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</si>
  <si>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</si>
  <si>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</si>
  <si>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</si>
  <si>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</si>
  <si>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</si>
  <si>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</si>
  <si>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</si>
  <si>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</si>
  <si>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</si>
  <si>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Investment in Associated Companies</t>
  </si>
  <si>
    <t>Land and Development Expenditure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</si>
  <si>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</si>
  <si>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</si>
  <si>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</si>
  <si>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</si>
  <si>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</si>
  <si>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</si>
  <si>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</si>
  <si>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</t>
  </si>
  <si>
    <t>Current Liabilities</t>
  </si>
  <si>
    <t>Short Term Borrowings</t>
  </si>
  <si>
    <t>Trade Creditors</t>
  </si>
  <si>
    <t>Other Creditors</t>
  </si>
  <si>
    <t>Provision for taxation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</si>
  <si>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</si>
  <si>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</si>
  <si>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</si>
  <si>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</si>
  <si>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</si>
  <si>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</si>
  <si>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</si>
  <si>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</si>
  <si>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</si>
  <si>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</si>
  <si>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</si>
  <si>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</si>
  <si>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Net tangible assets per share (RM)</t>
  </si>
  <si>
    <t>Shareholders funds</t>
  </si>
  <si>
    <t>Less</t>
  </si>
  <si>
    <t>Intangible assets</t>
  </si>
  <si>
    <t>Net tangible assets</t>
  </si>
  <si>
    <t>No of shares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</si>
</sst>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 &quot;#,##0_);\(&quot;RM &quot;#,##0\)"/>
    <numFmt numFmtId="179" formatCode="&quot;RM &quot;#,##0_);[Red]\(&quot;RM &quot;#,##0\)"/>
    <numFmt numFmtId="180" formatCode="&quot;RM &quot;#,##0.00_);\(&quot;RM &quot;#,##0.00\)"/>
    <numFmt numFmtId="181" formatCode="&quot;RM &quot;#,##0.00_);[Red]\(&quot;RM &quot;#,##0.00\)"/>
    <numFmt numFmtId="182" formatCode="_(&quot;RM &quot;* #,##0_);_(&quot;RM &quot;* \(#,##0\);_(&quot;RM &quot;* &quot;-&quot;_);_(@_)"/>
    <numFmt numFmtId="183" formatCode="_(&quot;RM &quot;* #,##0.00_);_(&quot;RM &quot;* \(#,##0.00\);_(&quot;RM &quot;* &quot;-&quot;??_);_(@_)"/>
    <numFmt numFmtId="184" formatCode="_(* #,##0.0_);_(* \(#,##0.0\);_(* &quot;-&quot;??_);_(@_)"/>
    <numFmt numFmtId="185" formatCode="_(* #,##0_);_(* \(#,##0\);_(* &quot;-&quot;??_);_(@_)"/>
    <numFmt numFmtId="186" formatCode="0.00_);[Red]\(0.00\)"/>
    <numFmt numFmtId="187" formatCode="0.0_);[Red]\(0.0\)"/>
    <numFmt numFmtId="188" formatCode="0_);[Red]\(0\)"/>
    <numFmt numFmtId="189" formatCode="0.0%"/>
    <numFmt numFmtId="190" formatCode="_(* #,##0.000_);_(* \(#,##0.000\);_(* &quot;-&quot;??_);_(@_)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_(* #,##0.0_);_(* \(#,##0.0\);_(* &quot;-&quot;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85" fontId="0" fillId="0" borderId="0" xfId="15" applyNumberFormat="1" applyAlignment="1">
      <alignment/>
    </xf>
    <xf numFmtId="0" fontId="6" fillId="0" borderId="0" xfId="0" applyFont="1" applyAlignment="1">
      <alignment/>
    </xf>
    <xf numFmtId="185" fontId="0" fillId="0" borderId="1" xfId="15" applyNumberFormat="1" applyBorder="1" applyAlignment="1">
      <alignment/>
    </xf>
    <xf numFmtId="185" fontId="0" fillId="0" borderId="0" xfId="15" applyNumberFormat="1" applyBorder="1" applyAlignment="1">
      <alignment/>
    </xf>
    <xf numFmtId="185" fontId="0" fillId="0" borderId="2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4" xfId="15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5" xfId="15" applyNumberFormat="1" applyBorder="1" applyAlignment="1">
      <alignment/>
    </xf>
    <xf numFmtId="185" fontId="0" fillId="0" borderId="6" xfId="15" applyNumberFormat="1" applyBorder="1" applyAlignment="1">
      <alignment/>
    </xf>
    <xf numFmtId="171" fontId="7" fillId="0" borderId="0" xfId="15" applyFont="1" applyAlignment="1">
      <alignment/>
    </xf>
    <xf numFmtId="171" fontId="0" fillId="0" borderId="0" xfId="15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5" fontId="0" fillId="0" borderId="8" xfId="15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85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185" fontId="0" fillId="0" borderId="3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5</xdr:col>
      <xdr:colOff>885825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Y2001%20Q3%202801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Consol Income Statement"/>
      <sheetName val="Consol BS"/>
      <sheetName val="Notes"/>
      <sheetName val="GRP BS"/>
      <sheetName val="GRP P&amp;L"/>
      <sheetName val="Consol Adj"/>
      <sheetName val="ReVsBud"/>
      <sheetName val="Workings"/>
      <sheetName val="FY2000 P&amp;L"/>
      <sheetName val="FY2001 Budget"/>
    </sheetNames>
    <sheetDataSet>
      <sheetData sheetId="4">
        <row r="6">
          <cell r="Y6">
            <v>365773</v>
          </cell>
        </row>
        <row r="7">
          <cell r="Y7">
            <v>8668278</v>
          </cell>
        </row>
        <row r="8">
          <cell r="Y8">
            <v>1484607</v>
          </cell>
        </row>
        <row r="10">
          <cell r="Y10">
            <v>137816</v>
          </cell>
        </row>
        <row r="11">
          <cell r="Y11">
            <v>264339</v>
          </cell>
        </row>
        <row r="16">
          <cell r="Y16">
            <v>11339717</v>
          </cell>
        </row>
        <row r="17">
          <cell r="Y17">
            <v>2065139</v>
          </cell>
        </row>
        <row r="18">
          <cell r="Y18">
            <v>1907731.04</v>
          </cell>
        </row>
        <row r="19">
          <cell r="Y19">
            <v>0</v>
          </cell>
        </row>
        <row r="20">
          <cell r="Y20">
            <v>1365445</v>
          </cell>
        </row>
        <row r="21">
          <cell r="Y21">
            <v>0</v>
          </cell>
        </row>
        <row r="22">
          <cell r="Y22">
            <v>145630</v>
          </cell>
        </row>
        <row r="23">
          <cell r="Y23">
            <v>0</v>
          </cell>
        </row>
        <row r="29">
          <cell r="Y29">
            <v>3000</v>
          </cell>
        </row>
        <row r="30">
          <cell r="Y30">
            <v>39870578.54</v>
          </cell>
        </row>
        <row r="31">
          <cell r="Y31">
            <v>3743831</v>
          </cell>
        </row>
        <row r="32">
          <cell r="Y32">
            <v>13687</v>
          </cell>
        </row>
        <row r="33">
          <cell r="Y33">
            <v>3144628.5</v>
          </cell>
        </row>
        <row r="34">
          <cell r="Y34">
            <v>-273651.95999999996</v>
          </cell>
        </row>
        <row r="35">
          <cell r="Y35">
            <v>-668237</v>
          </cell>
        </row>
        <row r="36">
          <cell r="Y36">
            <v>-9401795</v>
          </cell>
        </row>
        <row r="37">
          <cell r="Y37">
            <v>-767000</v>
          </cell>
        </row>
        <row r="38">
          <cell r="Y38">
            <v>-482295.54000000004</v>
          </cell>
        </row>
        <row r="43">
          <cell r="Y43">
            <v>19999000</v>
          </cell>
        </row>
        <row r="44">
          <cell r="Y44">
            <v>9280896.5</v>
          </cell>
        </row>
        <row r="45">
          <cell r="Y45">
            <v>0</v>
          </cell>
        </row>
        <row r="47">
          <cell r="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70"/>
  <sheetViews>
    <sheetView tabSelected="1" workbookViewId="0" topLeftCell="A52">
      <selection activeCell="D80" sqref="D80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.140625" style="0" customWidth="1"/>
    <col min="6" max="6" width="28.00390625" style="0" customWidth="1"/>
    <col min="7" max="7" width="10.7109375" style="0" customWidth="1"/>
    <col min="8" max="8" width="2.00390625" style="0" customWidth="1"/>
    <col min="9" max="9" width="12.28125" style="0" customWidth="1"/>
    <col min="10" max="10" width="10.7109375" style="0" customWidth="1"/>
  </cols>
  <sheetData>
    <row r="6" spans="2:12" ht="15.75">
      <c r="B6" s="32" t="s">
        <v>0</v>
      </c>
      <c r="C6" s="33"/>
      <c r="D6" s="33"/>
      <c r="E6" s="33"/>
      <c r="F6" s="33"/>
      <c r="G6" s="33"/>
      <c r="H6" s="33"/>
      <c r="I6" s="33"/>
      <c r="J6" s="1"/>
      <c r="K6" s="1"/>
      <c r="L6" s="1"/>
    </row>
    <row r="7" spans="2:12" ht="10.5" customHeight="1">
      <c r="B7" s="34" t="s">
        <v>1</v>
      </c>
      <c r="C7" s="33"/>
      <c r="D7" s="33"/>
      <c r="E7" s="33"/>
      <c r="F7" s="33"/>
      <c r="G7" s="33"/>
      <c r="H7" s="33"/>
      <c r="I7" s="33"/>
      <c r="J7" s="1"/>
      <c r="K7" s="1"/>
      <c r="L7" s="1"/>
    </row>
    <row r="8" spans="2:12" ht="15.75">
      <c r="B8" s="30" t="s">
        <v>2</v>
      </c>
      <c r="C8" s="31"/>
      <c r="D8" s="31"/>
      <c r="E8" s="31"/>
      <c r="F8" s="31"/>
      <c r="G8" s="31"/>
      <c r="H8" s="31"/>
      <c r="I8" s="31"/>
      <c r="J8" s="32"/>
      <c r="K8" s="33"/>
      <c r="L8" s="33"/>
    </row>
    <row r="10" spans="2:12" ht="12.75">
      <c r="B10" s="30" t="s">
        <v>3</v>
      </c>
      <c r="C10" s="31"/>
      <c r="D10" s="31"/>
      <c r="E10" s="31"/>
      <c r="F10" s="31"/>
      <c r="G10" s="31"/>
      <c r="H10" s="31"/>
      <c r="I10" s="31"/>
      <c r="J10" s="30"/>
      <c r="K10" s="31"/>
      <c r="L10" s="31"/>
    </row>
    <row r="11" spans="2:12" ht="12.75">
      <c r="B11" s="30" t="s">
        <v>4</v>
      </c>
      <c r="C11" s="31"/>
      <c r="D11" s="31"/>
      <c r="E11" s="31"/>
      <c r="F11" s="31"/>
      <c r="G11" s="31"/>
      <c r="H11" s="31"/>
      <c r="I11" s="31"/>
      <c r="J11" s="3"/>
      <c r="K11" s="4"/>
      <c r="L11" s="4"/>
    </row>
    <row r="12" spans="2:12" ht="12.75">
      <c r="B12" s="30" t="s">
        <v>5</v>
      </c>
      <c r="C12" s="31"/>
      <c r="D12" s="31"/>
      <c r="E12" s="31"/>
      <c r="F12" s="31"/>
      <c r="G12" s="31"/>
      <c r="H12" s="31"/>
      <c r="I12" s="31"/>
      <c r="J12" s="30"/>
      <c r="K12" s="31"/>
      <c r="L12" s="31"/>
    </row>
    <row r="13" spans="2:12" ht="12.75">
      <c r="B13" s="5"/>
      <c r="C13" s="6"/>
      <c r="D13" s="6"/>
      <c r="E13" s="6"/>
      <c r="F13" s="6"/>
      <c r="G13" s="4"/>
      <c r="H13" s="4"/>
      <c r="I13" s="4"/>
      <c r="J13" s="4"/>
      <c r="K13" s="4"/>
      <c r="L13" s="4"/>
    </row>
    <row r="14" spans="7:10" ht="12.75">
      <c r="G14" s="2" t="s">
        <v>6</v>
      </c>
      <c r="H14" s="2"/>
      <c r="I14" s="2" t="s">
        <v>6</v>
      </c>
      <c r="J14" s="2"/>
    </row>
    <row r="15" spans="7:10" ht="12.75">
      <c r="G15" s="2" t="s">
        <v>7</v>
      </c>
      <c r="H15" s="2"/>
      <c r="I15" s="2" t="s">
        <v>8</v>
      </c>
      <c r="J15" s="2"/>
    </row>
    <row r="16" spans="7:10" ht="12.75">
      <c r="G16" s="2" t="s">
        <v>9</v>
      </c>
      <c r="H16" s="2"/>
      <c r="I16" s="2" t="s">
        <v>10</v>
      </c>
      <c r="J16" s="2"/>
    </row>
    <row r="17" spans="7:10" ht="12.75">
      <c r="G17" s="2" t="s">
        <v>11</v>
      </c>
      <c r="H17" s="2"/>
      <c r="I17" s="2" t="s">
        <v>12</v>
      </c>
      <c r="J17" s="2"/>
    </row>
    <row r="18" spans="7:10" ht="12.75">
      <c r="G18" s="7">
        <v>36950</v>
      </c>
      <c r="H18" s="2"/>
      <c r="I18" s="7">
        <v>36677</v>
      </c>
      <c r="J18" s="7"/>
    </row>
    <row r="19" spans="7:10" ht="12.75">
      <c r="G19" s="2" t="s">
        <v>13</v>
      </c>
      <c r="H19" s="2"/>
      <c r="I19" s="2" t="s">
        <v>13</v>
      </c>
      <c r="J19" s="2"/>
    </row>
    <row r="21" spans="2:10" ht="12.75">
      <c r="B21">
        <v>1</v>
      </c>
      <c r="C21" t="s">
        <v>14</v>
      </c>
      <c r="G21" s="8">
        <f>'[1]GRP BS'!Y30/1000</f>
        <v>39870.57854</v>
      </c>
      <c r="H21" s="8"/>
      <c r="I21" s="8">
        <v>39579</v>
      </c>
      <c r="J21" s="8"/>
    </row>
    <row r="22" spans="2:10" ht="12.75">
      <c r="B22">
        <v>2</v>
      </c>
      <c r="C22" t="s">
        <v>15</v>
      </c>
      <c r="G22" s="8">
        <v>0</v>
      </c>
      <c r="H22" s="8"/>
      <c r="I22" s="8">
        <v>2</v>
      </c>
      <c r="J22" s="8"/>
    </row>
    <row r="23" spans="2:10" ht="12.75">
      <c r="B23">
        <v>3</v>
      </c>
      <c r="C23" t="s">
        <v>16</v>
      </c>
      <c r="G23" s="8">
        <f>'[1]GRP BS'!Y31/1000</f>
        <v>3743.831</v>
      </c>
      <c r="H23" s="8"/>
      <c r="I23" s="8">
        <v>3743</v>
      </c>
      <c r="J23" s="8"/>
    </row>
    <row r="24" spans="2:10" ht="12.75">
      <c r="B24">
        <v>4</v>
      </c>
      <c r="C24" t="s">
        <v>17</v>
      </c>
      <c r="G24" s="8">
        <f>'[1]GRP BS'!Y29/1000</f>
        <v>3</v>
      </c>
      <c r="H24" s="8"/>
      <c r="I24" s="8">
        <v>3</v>
      </c>
      <c r="J24" s="8"/>
    </row>
    <row r="25" spans="2:10" ht="12.75">
      <c r="B25">
        <v>5</v>
      </c>
      <c r="C25" t="s">
        <v>18</v>
      </c>
      <c r="G25" s="8">
        <f>('[1]GRP BS'!Y32+'[1]GRP BS'!Y33)/1000</f>
        <v>3158.3155</v>
      </c>
      <c r="H25" s="8"/>
      <c r="I25" s="8">
        <v>3321</v>
      </c>
      <c r="J25" s="8"/>
    </row>
    <row r="26" spans="7:10" ht="12.75">
      <c r="G26" s="8"/>
      <c r="H26" s="8"/>
      <c r="I26" s="8"/>
      <c r="J26" s="8"/>
    </row>
    <row r="27" spans="2:10" ht="12.75">
      <c r="B27">
        <v>6</v>
      </c>
      <c r="C27" t="s">
        <v>19</v>
      </c>
      <c r="G27" s="8"/>
      <c r="H27" s="8"/>
      <c r="I27" s="8"/>
      <c r="J27" s="8"/>
    </row>
    <row r="28" spans="4:10" ht="12.75">
      <c r="D28" s="9" t="s">
        <v>20</v>
      </c>
      <c r="G28" s="10">
        <f>ROUND('[1]GRP BS'!Y10/1000,0)</f>
        <v>138</v>
      </c>
      <c r="H28" s="8"/>
      <c r="I28" s="10">
        <v>84</v>
      </c>
      <c r="J28" s="11"/>
    </row>
    <row r="29" spans="4:10" ht="12.75">
      <c r="D29" s="9" t="s">
        <v>21</v>
      </c>
      <c r="G29" s="12">
        <f>ROUND('[1]GRP BS'!Y7/1000,0)</f>
        <v>8668</v>
      </c>
      <c r="H29" s="8"/>
      <c r="I29" s="12">
        <v>9868</v>
      </c>
      <c r="J29" s="11"/>
    </row>
    <row r="30" spans="4:10" ht="12.75">
      <c r="D30" s="9" t="s">
        <v>22</v>
      </c>
      <c r="G30" s="12">
        <v>0</v>
      </c>
      <c r="H30" s="8"/>
      <c r="I30" s="12">
        <v>0</v>
      </c>
      <c r="J30" s="11"/>
    </row>
    <row r="31" spans="4:10" ht="12.75">
      <c r="D31" s="9" t="s">
        <v>23</v>
      </c>
      <c r="G31" s="12">
        <f>ROUND('[1]GRP BS'!Y6/1000,0)</f>
        <v>366</v>
      </c>
      <c r="H31" s="8"/>
      <c r="I31" s="12">
        <v>577</v>
      </c>
      <c r="J31" s="11"/>
    </row>
    <row r="32" spans="4:10" ht="12.75">
      <c r="D32" s="9" t="s">
        <v>24</v>
      </c>
      <c r="G32" s="13">
        <f>ROUND(('[1]GRP BS'!Y8+'[1]GRP BS'!Y11)/1000,0)</f>
        <v>1749</v>
      </c>
      <c r="H32" s="8"/>
      <c r="I32" s="13">
        <f>816+275</f>
        <v>1091</v>
      </c>
      <c r="J32" s="11"/>
    </row>
    <row r="33" spans="4:10" ht="12.75">
      <c r="D33" s="9"/>
      <c r="G33" s="14">
        <f>SUM(G28:G32)</f>
        <v>10921</v>
      </c>
      <c r="H33" s="8"/>
      <c r="I33" s="14">
        <f>SUM(I28:I32)</f>
        <v>11620</v>
      </c>
      <c r="J33" s="11"/>
    </row>
    <row r="34" spans="7:10" ht="12.75">
      <c r="G34" s="8"/>
      <c r="H34" s="8"/>
      <c r="I34" s="8"/>
      <c r="J34" s="8"/>
    </row>
    <row r="35" spans="2:10" ht="12.75">
      <c r="B35">
        <v>7</v>
      </c>
      <c r="C35" t="s">
        <v>25</v>
      </c>
      <c r="G35" s="8"/>
      <c r="H35" s="8"/>
      <c r="I35" s="8"/>
      <c r="J35" s="8"/>
    </row>
    <row r="36" spans="4:10" ht="12.75">
      <c r="D36" s="9" t="s">
        <v>26</v>
      </c>
      <c r="G36" s="10">
        <f>ROUND(('[1]GRP BS'!Y16+'[1]GRP BS'!Y24)/1000,0)</f>
        <v>11340</v>
      </c>
      <c r="H36" s="8"/>
      <c r="I36" s="10">
        <v>11653</v>
      </c>
      <c r="J36" s="11"/>
    </row>
    <row r="37" spans="4:10" ht="12.75">
      <c r="D37" s="9" t="s">
        <v>27</v>
      </c>
      <c r="G37" s="12">
        <f>ROUND('[1]GRP BS'!Y17/1000,0)</f>
        <v>2065</v>
      </c>
      <c r="H37" s="8"/>
      <c r="I37" s="12">
        <v>2211</v>
      </c>
      <c r="J37" s="11"/>
    </row>
    <row r="38" spans="4:10" ht="12.75">
      <c r="D38" s="9" t="s">
        <v>28</v>
      </c>
      <c r="G38" s="12">
        <f>ROUND(('[1]GRP BS'!Y18+'[1]GRP BS'!Y19+'[1]GRP BS'!Y21+'[1]GRP BS'!Y23)/1000,0)</f>
        <v>1908</v>
      </c>
      <c r="H38" s="8"/>
      <c r="I38" s="12">
        <f>3693</f>
        <v>3693</v>
      </c>
      <c r="J38" s="11"/>
    </row>
    <row r="39" spans="4:10" ht="12.75">
      <c r="D39" s="9" t="s">
        <v>29</v>
      </c>
      <c r="G39" s="12">
        <f>ROUND('[1]GRP BS'!Y20/1000,0)</f>
        <v>1365</v>
      </c>
      <c r="H39" s="8"/>
      <c r="I39" s="12">
        <v>890</v>
      </c>
      <c r="J39" s="11"/>
    </row>
    <row r="40" spans="4:10" ht="12.75">
      <c r="D40" s="9" t="s">
        <v>24</v>
      </c>
      <c r="G40" s="13">
        <f>ROUND('[1]GRP BS'!Y22/1000,0)</f>
        <v>146</v>
      </c>
      <c r="H40" s="8"/>
      <c r="I40" s="13">
        <v>148</v>
      </c>
      <c r="J40" s="11"/>
    </row>
    <row r="41" spans="4:10" ht="12.75">
      <c r="D41" s="9"/>
      <c r="G41" s="14">
        <f>SUM(G36:G40)</f>
        <v>16824</v>
      </c>
      <c r="H41" s="8"/>
      <c r="I41" s="14">
        <f>SUM(I36:I40)</f>
        <v>18595</v>
      </c>
      <c r="J41" s="11"/>
    </row>
    <row r="42" spans="7:10" ht="12.75">
      <c r="G42" s="8"/>
      <c r="H42" s="8"/>
      <c r="I42" s="8"/>
      <c r="J42" s="8"/>
    </row>
    <row r="43" spans="2:11" ht="12.75">
      <c r="B43">
        <v>8</v>
      </c>
      <c r="C43" t="s">
        <v>30</v>
      </c>
      <c r="G43" s="11">
        <f>G33-G41</f>
        <v>-5903</v>
      </c>
      <c r="H43" s="11"/>
      <c r="I43" s="11">
        <f>I33-I41</f>
        <v>-6975</v>
      </c>
      <c r="J43" s="15"/>
      <c r="K43" s="15"/>
    </row>
    <row r="44" spans="7:11" ht="12.75">
      <c r="G44" s="11"/>
      <c r="H44" s="8"/>
      <c r="I44" s="11"/>
      <c r="J44" s="15"/>
      <c r="K44" s="15"/>
    </row>
    <row r="45" spans="7:11" ht="13.5" thickBot="1">
      <c r="G45" s="16">
        <f>SUM(G21:G25)+G43</f>
        <v>40872.72504</v>
      </c>
      <c r="H45" s="8"/>
      <c r="I45" s="16">
        <f>SUM(I21:I25)+I43</f>
        <v>39673</v>
      </c>
      <c r="J45" s="15"/>
      <c r="K45" s="15"/>
    </row>
    <row r="46" spans="7:9" ht="13.5" thickTop="1">
      <c r="G46" s="8"/>
      <c r="H46" s="8"/>
      <c r="I46" s="8"/>
    </row>
    <row r="47" spans="2:9" ht="12.75">
      <c r="B47">
        <v>9</v>
      </c>
      <c r="C47" t="s">
        <v>31</v>
      </c>
      <c r="G47" s="8"/>
      <c r="H47" s="8"/>
      <c r="I47" s="8"/>
    </row>
    <row r="48" spans="3:9" ht="12.75">
      <c r="C48" t="s">
        <v>32</v>
      </c>
      <c r="G48" s="8">
        <f>'[1]GRP BS'!Y43/1000</f>
        <v>19999</v>
      </c>
      <c r="H48" s="8"/>
      <c r="I48" s="8">
        <v>19999</v>
      </c>
    </row>
    <row r="49" spans="3:9" ht="12.75">
      <c r="C49" t="s">
        <v>33</v>
      </c>
      <c r="G49" s="8"/>
      <c r="H49" s="8"/>
      <c r="I49" s="8"/>
    </row>
    <row r="50" spans="4:9" ht="12.75">
      <c r="D50" s="9" t="s">
        <v>34</v>
      </c>
      <c r="G50" s="8">
        <v>0</v>
      </c>
      <c r="H50" s="8"/>
      <c r="I50" s="8">
        <v>0</v>
      </c>
    </row>
    <row r="51" spans="4:9" ht="12.75">
      <c r="D51" s="9" t="s">
        <v>35</v>
      </c>
      <c r="G51" s="8">
        <f>'[1]GRP BS'!Y45/1000</f>
        <v>0</v>
      </c>
      <c r="H51" s="8"/>
      <c r="I51" s="8">
        <v>0</v>
      </c>
    </row>
    <row r="52" spans="4:9" ht="12.75">
      <c r="D52" s="9" t="s">
        <v>36</v>
      </c>
      <c r="G52" s="8">
        <f>'[1]GRP BS'!Y47/1000</f>
        <v>0</v>
      </c>
      <c r="H52" s="8"/>
      <c r="I52" s="8">
        <v>0</v>
      </c>
    </row>
    <row r="53" spans="4:9" ht="12.75">
      <c r="D53" s="9" t="s">
        <v>37</v>
      </c>
      <c r="G53" s="8">
        <v>0</v>
      </c>
      <c r="H53" s="8"/>
      <c r="I53" s="8">
        <v>0</v>
      </c>
    </row>
    <row r="54" spans="4:9" ht="12.75">
      <c r="D54" s="9" t="s">
        <v>38</v>
      </c>
      <c r="G54" s="8">
        <f>'[1]GRP BS'!Y44/1000</f>
        <v>9280.8965</v>
      </c>
      <c r="H54" s="8"/>
      <c r="I54" s="8">
        <v>7687</v>
      </c>
    </row>
    <row r="55" spans="4:9" ht="12.75">
      <c r="D55" s="9" t="s">
        <v>24</v>
      </c>
      <c r="G55" s="17">
        <v>0</v>
      </c>
      <c r="H55" s="8"/>
      <c r="I55" s="17">
        <v>0</v>
      </c>
    </row>
    <row r="56" spans="4:9" ht="12.75">
      <c r="D56" s="9"/>
      <c r="G56" s="8">
        <f>SUM(G48:G55)</f>
        <v>29279.896500000003</v>
      </c>
      <c r="H56" s="8"/>
      <c r="I56" s="8">
        <f>SUM(I48:I55)</f>
        <v>27686</v>
      </c>
    </row>
    <row r="57" spans="7:9" ht="12.75">
      <c r="G57" s="8"/>
      <c r="H57" s="8"/>
      <c r="I57" s="8"/>
    </row>
    <row r="58" spans="2:9" ht="12.75">
      <c r="B58">
        <v>10</v>
      </c>
      <c r="C58" t="s">
        <v>39</v>
      </c>
      <c r="G58" s="8">
        <f>-ROUND('[1]GRP BS'!Y38/1000,0)</f>
        <v>482</v>
      </c>
      <c r="H58" s="8"/>
      <c r="I58" s="8">
        <v>256</v>
      </c>
    </row>
    <row r="59" spans="2:9" ht="12.75">
      <c r="B59">
        <v>11</v>
      </c>
      <c r="C59" t="s">
        <v>40</v>
      </c>
      <c r="G59" s="8">
        <f>-ROUND('[1]GRP BS'!Y36/1000,0)</f>
        <v>9402</v>
      </c>
      <c r="H59" s="8"/>
      <c r="I59" s="8">
        <v>10542</v>
      </c>
    </row>
    <row r="60" spans="2:12" ht="12.75">
      <c r="B60">
        <v>12</v>
      </c>
      <c r="C60" t="s">
        <v>41</v>
      </c>
      <c r="G60" s="8">
        <f>-ROUND(('[1]GRP BS'!Y34+'[1]GRP BS'!Y37+'[1]GRP BS'!Y35)/1000,0)-1</f>
        <v>1708</v>
      </c>
      <c r="H60" s="8"/>
      <c r="I60" s="8">
        <f>767+423-1</f>
        <v>1189</v>
      </c>
      <c r="J60" s="15"/>
      <c r="K60" s="15"/>
      <c r="L60" s="15"/>
    </row>
    <row r="61" spans="7:12" ht="13.5" thickBot="1">
      <c r="G61" s="16">
        <f>SUM(G56:G60)+1</f>
        <v>40872.8965</v>
      </c>
      <c r="H61" s="8"/>
      <c r="I61" s="16">
        <f>SUM(I56:I60)</f>
        <v>39673</v>
      </c>
      <c r="J61" s="15"/>
      <c r="K61" s="15"/>
      <c r="L61" s="15"/>
    </row>
    <row r="62" spans="7:10" ht="13.5" thickTop="1">
      <c r="G62" s="18"/>
      <c r="H62" s="18"/>
      <c r="I62" s="18"/>
      <c r="J62" s="8"/>
    </row>
    <row r="63" spans="2:10" ht="12.75">
      <c r="B63">
        <v>13</v>
      </c>
      <c r="C63" t="s">
        <v>42</v>
      </c>
      <c r="G63" s="19">
        <f>G69/G70</f>
        <v>1.306144357217861</v>
      </c>
      <c r="H63" s="8"/>
      <c r="I63" s="19">
        <f>I69/I70</f>
        <v>1.2183109155457772</v>
      </c>
      <c r="J63" s="8"/>
    </row>
    <row r="64" spans="7:10" ht="12.75" hidden="1">
      <c r="G64" s="8"/>
      <c r="H64" s="8"/>
      <c r="I64" s="8"/>
      <c r="J64" s="8"/>
    </row>
    <row r="65" spans="7:10" ht="12.75" hidden="1">
      <c r="G65" s="8"/>
      <c r="H65" s="8"/>
      <c r="I65" s="8"/>
      <c r="J65" s="8"/>
    </row>
    <row r="66" spans="4:10" ht="12.75" hidden="1">
      <c r="D66" s="20" t="s">
        <v>43</v>
      </c>
      <c r="E66" s="21"/>
      <c r="F66" s="21"/>
      <c r="G66" s="10">
        <f>SUM(G48:G55)</f>
        <v>29279.896500000003</v>
      </c>
      <c r="H66" s="22"/>
      <c r="I66" s="10">
        <f>SUM(I48:I55)</f>
        <v>27686</v>
      </c>
      <c r="J66" s="11"/>
    </row>
    <row r="67" spans="4:10" ht="12.75" hidden="1">
      <c r="D67" s="23" t="s">
        <v>44</v>
      </c>
      <c r="E67" s="24"/>
      <c r="F67" s="24"/>
      <c r="G67" s="12"/>
      <c r="H67" s="11"/>
      <c r="I67" s="12"/>
      <c r="J67" s="11"/>
    </row>
    <row r="68" spans="4:10" ht="12.75" hidden="1">
      <c r="D68" s="23" t="s">
        <v>45</v>
      </c>
      <c r="E68" s="24"/>
      <c r="F68" s="24"/>
      <c r="G68" s="13">
        <f>G25</f>
        <v>3158.3155</v>
      </c>
      <c r="H68" s="11"/>
      <c r="I68" s="13">
        <f>I25</f>
        <v>3321</v>
      </c>
      <c r="J68" s="11"/>
    </row>
    <row r="69" spans="4:10" ht="12.75" hidden="1">
      <c r="D69" s="23" t="s">
        <v>46</v>
      </c>
      <c r="E69" s="24"/>
      <c r="F69" s="24"/>
      <c r="G69" s="25">
        <f>G66-G68</f>
        <v>26121.581000000002</v>
      </c>
      <c r="H69" s="24"/>
      <c r="I69" s="25">
        <f>I66-I68</f>
        <v>24365</v>
      </c>
      <c r="J69" s="11"/>
    </row>
    <row r="70" spans="4:10" ht="12.75" hidden="1">
      <c r="D70" s="26" t="s">
        <v>47</v>
      </c>
      <c r="E70" s="27"/>
      <c r="F70" s="27"/>
      <c r="G70" s="28">
        <f>G48</f>
        <v>19999</v>
      </c>
      <c r="H70" s="27"/>
      <c r="I70" s="28">
        <f>I48</f>
        <v>19999</v>
      </c>
      <c r="J70" s="29"/>
    </row>
    <row r="71" ht="12.75" hidden="1"/>
  </sheetData>
  <mergeCells count="9">
    <mergeCell ref="B12:I12"/>
    <mergeCell ref="J12:L12"/>
    <mergeCell ref="B6:I6"/>
    <mergeCell ref="B8:I8"/>
    <mergeCell ref="J8:L8"/>
    <mergeCell ref="B10:I10"/>
    <mergeCell ref="J10:L10"/>
    <mergeCell ref="B11:I11"/>
    <mergeCell ref="B7:I7"/>
  </mergeCells>
  <printOptions horizontalCentered="1"/>
  <pageMargins left="0.75" right="0.75" top="1" bottom="1" header="0.5" footer="0.5"/>
  <pageSetup fitToHeight="1" fitToWidth="1" horizontalDpi="300" verticalDpi="300" orientation="portrait" paperSize="9" scale="87" r:id="rId2"/>
  <headerFooter alignWithMargins="0">
    <oddHeader>&amp;L&amp;8F/n : &amp;F/&amp;A&amp;R&amp;8&amp;D &amp;T</oddHeader>
    <oddFooter>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Teck</dc:creator>
  <cp:keywords/>
  <dc:description/>
  <cp:lastModifiedBy>fayer</cp:lastModifiedBy>
  <cp:lastPrinted>2001-04-25T08:14:16Z</cp:lastPrinted>
  <dcterms:created xsi:type="dcterms:W3CDTF">2001-04-25T08:12:56Z</dcterms:created>
  <dcterms:modified xsi:type="dcterms:W3CDTF">2001-04-25T08:14:48Z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